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alculator" sheetId="2" state="visible" r:id="rId2"/>
    <sheet xmlns:r="http://schemas.openxmlformats.org/officeDocument/2006/relationships" name="Notes &amp; Method" sheetId="3" state="visible" r:id="rId3"/>
  </sheets>
  <definedNames>
    <definedName name="_xlnm.Print_Area" localSheetId="0">'Start Here'!$A$1:$D$26</definedName>
    <definedName name="_xlnm.Print_Area" localSheetId="1">'Calculator'!$A$1:$K$84</definedName>
    <definedName name="_xlnm.Print_Area" localSheetId="2">'Notes &amp; Method'!$A$1:$C$31</definedName>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0%);&quot;-&quot;"/>
    <numFmt numFmtId="167" formatCode="0.00&quot;x&quot;"/>
  </numFmts>
  <fonts count="15">
    <font>
      <name val="Calibri"/>
      <family val="2"/>
      <color theme="1"/>
      <sz val="11"/>
      <scheme val="minor"/>
    </font>
    <font>
      <name val="Arial"/>
      <b val="1"/>
      <color rgb="00CC1923"/>
      <sz val="16"/>
    </font>
    <font>
      <name val="Arial"/>
      <b val="1"/>
      <color rgb="00111111"/>
      <sz val="10"/>
    </font>
    <font>
      <name val="Arial"/>
      <i val="1"/>
      <sz val="10"/>
    </font>
    <font>
      <name val="Arial"/>
      <b val="1"/>
      <color rgb="00FFFFFF"/>
    </font>
    <font>
      <name val="Arial"/>
      <b val="1"/>
      <color rgb="00CC1923"/>
    </font>
    <font>
      <name val="Arial"/>
    </font>
    <font>
      <name val="Arial"/>
      <color rgb="00666666"/>
      <sz val="9"/>
    </font>
    <font>
      <name val="Arial"/>
      <color rgb="000000FF"/>
    </font>
    <font>
      <name val="Arial"/>
      <b val="1"/>
    </font>
    <font>
      <name val="Arial"/>
      <b val="1"/>
      <color rgb="00CC1923"/>
      <sz val="9"/>
    </font>
    <font>
      <name val="Arial"/>
      <i val="1"/>
      <color rgb="00CC1923"/>
      <sz val="9"/>
    </font>
    <font>
      <name val="Arial"/>
      <b val="1"/>
      <color rgb="00111111"/>
      <sz val="9"/>
    </font>
    <font>
      <name val="Arial"/>
      <b val="1"/>
      <sz val="11"/>
    </font>
    <font>
      <name val="Arial"/>
      <b val="1"/>
      <color rgb="00CC1923"/>
      <sz val="12"/>
    </font>
  </fonts>
  <fills count="5">
    <fill>
      <patternFill/>
    </fill>
    <fill>
      <patternFill patternType="gray125"/>
    </fill>
    <fill>
      <patternFill patternType="solid">
        <fgColor rgb="00111111"/>
      </patternFill>
    </fill>
    <fill>
      <patternFill patternType="solid">
        <fgColor rgb="00FFF2CC"/>
      </patternFill>
    </fill>
    <fill>
      <patternFill patternType="solid">
        <fgColor rgb="00F2F2F2"/>
      </patternFill>
    </fill>
  </fills>
  <borders count="3">
    <border>
      <left/>
      <right/>
      <top/>
      <bottom/>
      <diagonal/>
    </border>
    <border>
      <left style="thin">
        <color rgb="00BFBFBF"/>
      </left>
      <right style="thin">
        <color rgb="00BFBFBF"/>
      </right>
      <top style="thin">
        <color rgb="00BFBFBF"/>
      </top>
      <bottom style="thin">
        <color rgb="00BFBFBF"/>
      </bottom>
    </border>
    <border>
      <bottom style="thin">
        <color rgb="00BFBFBF"/>
      </bottom>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applyAlignment="1" pivotButton="0" quotePrefix="0" xfId="0">
      <alignment horizontal="right"/>
    </xf>
    <xf numFmtId="0" fontId="4" fillId="2" borderId="0" pivotButton="0" quotePrefix="0" xfId="0"/>
    <xf numFmtId="0" fontId="5" fillId="0" borderId="0" pivotButton="0" quotePrefix="0" xfId="0"/>
    <xf numFmtId="0" fontId="6" fillId="0" borderId="0" applyAlignment="1" pivotButton="0" quotePrefix="0" xfId="0">
      <alignment vertical="top" wrapText="1"/>
    </xf>
    <xf numFmtId="0" fontId="7" fillId="0" borderId="0" applyAlignment="1" pivotButton="0" quotePrefix="0" xfId="0">
      <alignment horizontal="right" vertical="top" wrapText="1"/>
    </xf>
    <xf numFmtId="0" fontId="8" fillId="3" borderId="1" applyAlignment="1" pivotButton="0" quotePrefix="0" xfId="0">
      <alignment horizontal="right"/>
    </xf>
    <xf numFmtId="0" fontId="6" fillId="0" borderId="0" pivotButton="0" quotePrefix="0" xfId="0"/>
    <xf numFmtId="0" fontId="6" fillId="0" borderId="0" applyAlignment="1" pivotButton="0" quotePrefix="0" xfId="0">
      <alignment horizontal="right"/>
    </xf>
    <xf numFmtId="0" fontId="9" fillId="0" borderId="0" applyAlignment="1" pivotButton="0" quotePrefix="0" xfId="0">
      <alignment wrapText="1"/>
    </xf>
    <xf numFmtId="0" fontId="10" fillId="0" borderId="0" pivotButton="0" quotePrefix="0" xfId="0"/>
    <xf numFmtId="0" fontId="11" fillId="0" borderId="0" pivotButton="0" quotePrefix="0" xfId="0"/>
    <xf numFmtId="0" fontId="9" fillId="0" borderId="0" pivotButton="0" quotePrefix="0" xfId="0"/>
    <xf numFmtId="0" fontId="8" fillId="3" borderId="1" applyAlignment="1" pivotButton="0" quotePrefix="0" xfId="0">
      <alignment horizontal="center"/>
    </xf>
    <xf numFmtId="0" fontId="7" fillId="0" borderId="0" pivotButton="0" quotePrefix="0" xfId="0"/>
    <xf numFmtId="0" fontId="12" fillId="4" borderId="2" applyAlignment="1" pivotButton="0" quotePrefix="0" xfId="0">
      <alignment horizontal="left" vertical="center" wrapText="1"/>
    </xf>
    <xf numFmtId="0" fontId="12" fillId="4" borderId="2" applyAlignment="1" pivotButton="0" quotePrefix="0" xfId="0">
      <alignment horizontal="center" vertical="center" wrapText="1"/>
    </xf>
    <xf numFmtId="0" fontId="8" fillId="3" borderId="1" pivotButton="0" quotePrefix="0" xfId="0"/>
    <xf numFmtId="1" fontId="8" fillId="3" borderId="1" applyAlignment="1" pivotButton="0" quotePrefix="0" xfId="0">
      <alignment horizontal="center"/>
    </xf>
    <xf numFmtId="164" fontId="8" fillId="3" borderId="1" pivotButton="0" quotePrefix="0" xfId="0"/>
    <xf numFmtId="165" fontId="8" fillId="3" borderId="1" applyAlignment="1" pivotButton="0" quotePrefix="0" xfId="0">
      <alignment horizontal="center"/>
    </xf>
    <xf numFmtId="164" fontId="6" fillId="0" borderId="2" pivotButton="0" quotePrefix="0" xfId="0"/>
    <xf numFmtId="166" fontId="8" fillId="3" borderId="1" pivotButton="0" quotePrefix="0" xfId="0"/>
    <xf numFmtId="0" fontId="7" fillId="0" borderId="2" pivotButton="0" quotePrefix="0" xfId="0"/>
    <xf numFmtId="0" fontId="9" fillId="4" borderId="0" pivotButton="0" quotePrefix="0" xfId="0"/>
    <xf numFmtId="1" fontId="9" fillId="4" borderId="0" applyAlignment="1" pivotButton="0" quotePrefix="0" xfId="0">
      <alignment horizontal="center"/>
    </xf>
    <xf numFmtId="0" fontId="0" fillId="4" borderId="0" pivotButton="0" quotePrefix="0" xfId="0"/>
    <xf numFmtId="164" fontId="9" fillId="4" borderId="0" pivotButton="0" quotePrefix="0" xfId="0"/>
    <xf numFmtId="164" fontId="0" fillId="0" borderId="0" pivotButton="0" quotePrefix="0" xfId="0"/>
    <xf numFmtId="0" fontId="6" fillId="0" borderId="2" pivotButton="0" quotePrefix="0" xfId="0"/>
    <xf numFmtId="0" fontId="0" fillId="0" borderId="2" pivotButton="0" quotePrefix="0" xfId="0"/>
    <xf numFmtId="0" fontId="7" fillId="0" borderId="2" applyAlignment="1" pivotButton="0" quotePrefix="0" xfId="0">
      <alignment vertical="center" wrapText="1"/>
    </xf>
    <xf numFmtId="165" fontId="8" fillId="3" borderId="1" pivotButton="0" quotePrefix="0" xfId="0"/>
    <xf numFmtId="1" fontId="8" fillId="3" borderId="1" pivotButton="0" quotePrefix="0" xfId="0"/>
    <xf numFmtId="0" fontId="7" fillId="4" borderId="0" pivotButton="0" quotePrefix="0" xfId="0"/>
    <xf numFmtId="0" fontId="13" fillId="4" borderId="0" pivotButton="0" quotePrefix="0" xfId="0"/>
    <xf numFmtId="164" fontId="13" fillId="4" borderId="0" pivotButton="0" quotePrefix="0" xfId="0"/>
    <xf numFmtId="0" fontId="7" fillId="0" borderId="0" applyAlignment="1" pivotButton="0" quotePrefix="0" xfId="0">
      <alignment horizontal="center"/>
    </xf>
    <xf numFmtId="0" fontId="14" fillId="0" borderId="0" pivotButton="0" quotePrefix="0" xfId="0"/>
    <xf numFmtId="164" fontId="9" fillId="0" borderId="2" pivotButton="0" quotePrefix="0" xfId="0"/>
    <xf numFmtId="166" fontId="9" fillId="0" borderId="2" pivotButton="0" quotePrefix="0" xfId="0"/>
    <xf numFmtId="167" fontId="9" fillId="0" borderId="2" pivotButton="0" quotePrefix="0" xfId="0"/>
    <xf numFmtId="0" fontId="13" fillId="0" borderId="0" applyAlignment="1" pivotButton="0" quotePrefix="0" xfId="0">
      <alignment vertical="center" wrapText="1"/>
    </xf>
    <xf numFmtId="0" fontId="9" fillId="0" borderId="2" applyAlignment="1" pivotButton="0" quotePrefix="0" xfId="0">
      <alignment vertical="top" wrapText="1"/>
    </xf>
    <xf numFmtId="0" fontId="6" fillId="0" borderId="2" applyAlignment="1" pivotButton="0" quotePrefix="0" xfId="0">
      <alignment vertical="top" wrapText="1"/>
    </xf>
    <xf numFmtId="0" fontId="6"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Annual cost by option</a:t>
            </a:r>
          </a:p>
        </rich>
      </tx>
    </title>
    <plotArea>
      <barChart>
        <barDir val="col"/>
        <grouping val="clustered"/>
        <ser>
          <idx val="0"/>
          <order val="0"/>
          <tx>
            <v>In-house</v>
          </tx>
          <spPr>
            <a:solidFill xmlns:a="http://schemas.openxmlformats.org/drawingml/2006/main">
              <a:srgbClr val="111111"/>
            </a:solidFill>
            <a:ln xmlns:a="http://schemas.openxmlformats.org/drawingml/2006/main">
              <a:prstDash val="solid"/>
            </a:ln>
          </spPr>
          <val>
            <numRef>
              <f>'Calculator'!$C$58</f>
            </numRef>
          </val>
        </ser>
        <ser>
          <idx val="1"/>
          <order val="1"/>
          <tx>
            <v>Alternative</v>
          </tx>
          <spPr>
            <a:solidFill xmlns:a="http://schemas.openxmlformats.org/drawingml/2006/main">
              <a:srgbClr val="CC1923"/>
            </a:solidFill>
            <a:ln xmlns:a="http://schemas.openxmlformats.org/drawingml/2006/main">
              <a:prstDash val="solid"/>
            </a:ln>
          </spPr>
          <val>
            <numRef>
              <f>'Calculator'!$E$58</f>
            </numRef>
          </val>
        </ser>
        <gapWidth val="150"/>
        <axId val="10"/>
        <axId val="100"/>
      </barChart>
      <catAx>
        <axId val="10"/>
        <scaling>
          <orientation val="minMax"/>
        </scaling>
        <delete val="1"/>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0</rowOff>
    </from>
    <ext cx="10858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68</row>
      <rowOff>0</rowOff>
    </from>
    <ext cx="3960000" cy="23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0</row>
      <rowOff>0</rowOff>
    </from>
    <ext cx="1085850" cy="4762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0</row>
      <rowOff>0</rowOff>
    </from>
    <ext cx="108585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1:C26"/>
  <sheetViews>
    <sheetView showGridLines="0" workbookViewId="0">
      <selection activeCell="A1" sqref="A1"/>
    </sheetView>
  </sheetViews>
  <sheetFormatPr baseColWidth="8" defaultRowHeight="15"/>
  <cols>
    <col width="2" customWidth="1" min="1" max="1"/>
    <col width="16" customWidth="1" min="2" max="2"/>
    <col width="95" customWidth="1" min="3" max="3"/>
    <col width="4" customWidth="1" min="4" max="4"/>
  </cols>
  <sheetData>
    <row r="1" ht="18" customHeight="1">
      <c r="C1" s="1" t="inlineStr">
        <is>
          <t>In-House Finance Team: True Cost Calculator</t>
        </is>
      </c>
    </row>
    <row r="2" ht="18" customHeight="1">
      <c r="C2" s="2" t="inlineStr">
        <is>
          <t>Axcell Financial Consulting · Free template</t>
        </is>
      </c>
    </row>
    <row r="3" ht="18" customHeight="1">
      <c r="C3" s="3" t="inlineStr">
        <is>
          <t>What does your finance team really cost per year, and how does that compare with an outsourced or fractional quote?</t>
        </is>
      </c>
    </row>
    <row r="4">
      <c r="C4" s="4" t="inlineStr">
        <is>
          <t>كم تكلّفك إدارة المالية الداخلية فعلياً في السنة، وكيف تقارن بعرض خدمة خارجية أو مدير مالي بدوام جزئي؟</t>
        </is>
      </c>
    </row>
    <row r="6">
      <c r="B6" s="5" t="inlineStr">
        <is>
          <t>HOW TO USE (about 10 minutes)</t>
        </is>
      </c>
      <c r="C6" s="5" t="n"/>
    </row>
    <row r="7" ht="30" customHeight="1">
      <c r="B7" s="6" t="inlineStr">
        <is>
          <t>Step 1</t>
        </is>
      </c>
      <c r="C7" s="7" t="inlineStr">
        <is>
          <t>Open the 'Calculator' sheet. Type your currency code in the first yellow cell (it is only a label; no conversion is done).</t>
        </is>
      </c>
    </row>
    <row r="8" ht="26" customHeight="1">
      <c r="C8" s="8" t="inlineStr">
        <is>
          <t>افتح ورقة 'Calculator' واكتب رمز عملتك في أول خلية صفراء (للعرض فقط، لا يوجد تحويل عملات).</t>
        </is>
      </c>
    </row>
    <row r="9" ht="30" customHeight="1">
      <c r="B9" s="6" t="inlineStr">
        <is>
          <t>Step 2</t>
        </is>
      </c>
      <c r="C9" s="7" t="inlineStr">
        <is>
          <t>Section 1: for each finance role, enter headcount, monthly salary (incl. fixed allowances), bonus months, and your employer costs (social insurance %, end-of-service %, medical and other benefits).</t>
        </is>
      </c>
    </row>
    <row r="10" ht="26" customHeight="1">
      <c r="C10" s="8" t="inlineStr">
        <is>
          <t>القسم 1: أدخل لكل وظيفة العدد والراتب الشهري (شاملاً البدلات الثابتة) وأشهر المكافأة وتكاليف صاحب العمل (التأمينات الاجتماعية، مكافأة نهاية الخدمة، التأمين الطبي).</t>
        </is>
      </c>
    </row>
    <row r="11" ht="30" customHeight="1">
      <c r="B11" s="6" t="inlineStr">
        <is>
          <t>Step 3</t>
        </is>
      </c>
      <c r="C11" s="7" t="inlineStr">
        <is>
          <t>Section 2: enter the hidden costs of running the team in-house: turnover and replacement, software, IT, office seats, training and the owner/manager time spent supervising finance.</t>
        </is>
      </c>
    </row>
    <row r="12" ht="26" customHeight="1">
      <c r="C12" s="8" t="inlineStr">
        <is>
          <t>القسم 2: أدخل التكاليف الخفية: دوران الموظفين والإحلال، البرمجيات، تقنية المعلومات، المكاتب، التدريب، ووقت المالك/المدير في الإشراف.</t>
        </is>
      </c>
    </row>
    <row r="13" ht="30" customHeight="1">
      <c r="B13" s="6" t="inlineStr">
        <is>
          <t>Step 4</t>
        </is>
      </c>
      <c r="C13" s="7" t="inlineStr">
        <is>
          <t>Section 3: type in the outsourced accounting and/or fractional CFO quote(s) you received, plus the costs you would still carry yourself.</t>
        </is>
      </c>
    </row>
    <row r="14" ht="26" customHeight="1">
      <c r="C14" s="8" t="inlineStr">
        <is>
          <t>القسم 3: أدخل عرض السعر الذي استلمته لخدمة المحاسبة الخارجية و/أو المدير المالي بدوام جزئي، والتكاليف التي ستبقى عليك.</t>
        </is>
      </c>
    </row>
    <row r="15" ht="30" customHeight="1">
      <c r="B15" s="6" t="inlineStr">
        <is>
          <t>Step 5</t>
        </is>
      </c>
      <c r="C15" s="7" t="inlineStr">
        <is>
          <t>Section 4 shows both options side by side and the annual difference. Read the 'Notes &amp; Method' sheet before you decide: cost is only part of the decision.</t>
        </is>
      </c>
    </row>
    <row r="16" ht="26" customHeight="1">
      <c r="C16" s="8" t="inlineStr">
        <is>
          <t>القسم 4 يعرض الخيارين جنباً إلى جنب والفرق السنوي. اقرأ ورقة 'Notes &amp; Method' قبل القرار، فالتكلفة جزء واحد فقط من القرار.</t>
        </is>
      </c>
    </row>
    <row r="18">
      <c r="B18" s="5" t="inlineStr">
        <is>
          <t>LEGEND</t>
        </is>
      </c>
      <c r="C18" s="5" t="n"/>
    </row>
    <row r="19">
      <c r="B19" s="9" t="inlineStr">
        <is>
          <t>1,000</t>
        </is>
      </c>
      <c r="C19" s="10" t="inlineStr">
        <is>
          <t>Input cell (blue text on yellow): type your own numbers here.</t>
        </is>
      </c>
    </row>
    <row r="20">
      <c r="B20" s="11" t="inlineStr">
        <is>
          <t>1,000</t>
        </is>
      </c>
      <c r="C20" s="10" t="inlineStr">
        <is>
          <t>Formula cell (black): calculated automatically. Do not overwrite.</t>
        </is>
      </c>
    </row>
    <row r="21" ht="28" customHeight="1">
      <c r="B21" s="6" t="inlineStr">
        <is>
          <t>Example</t>
        </is>
      </c>
      <c r="C21" s="12" t="inlineStr">
        <is>
          <t>All yellow cells contain EXAMPLE values only, so you can see how the tool works. They are not market benchmarks or quotes. Replace them with your own figures.</t>
        </is>
      </c>
    </row>
    <row r="23">
      <c r="B23" s="5" t="inlineStr">
        <is>
          <t>IMPORTANT</t>
        </is>
      </c>
      <c r="C23" s="5" t="n"/>
    </row>
    <row r="24" ht="44" customHeight="1">
      <c r="C24" s="7" t="inlineStr">
        <is>
          <t>This is a planning aid, not a quote and not financial advice. Use your actual payroll, contracts and supplier invoices. Check current employer social insurance and end-of-service rules for your country and each employee's nationality with the relevant authority before relying on the result.</t>
        </is>
      </c>
    </row>
    <row r="26">
      <c r="C26" s="13" t="inlineStr">
        <is>
          <t>axcellservice.com · Free template · Book a free 30-minute consultation: axcellservice.com/contact</t>
        </is>
      </c>
    </row>
  </sheetData>
  <printOptions horizontalCentered="1"/>
  <pageMargins left="0.4" right="0.4" top="0.5" bottom="0.5" header="0.5" footer="0.5"/>
  <pageSetup orientation="landscape" paperSize="9" fitToHeight="1" fitToWidth="1"/>
  <headerFooter>
    <oddHeader/>
    <oddFooter>&amp;C&amp;"Arial"&amp;8 axcellservice.com · Free template · Book a free 30-minute consultation: axcellservice.com/contact</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K8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4" customWidth="1" min="2" max="2"/>
    <col width="12" customWidth="1" min="3" max="3"/>
    <col width="14" customWidth="1" min="4" max="4"/>
    <col width="11" customWidth="1" min="5" max="5"/>
    <col width="14" customWidth="1" min="6" max="6"/>
    <col width="12" customWidth="1" min="7" max="7"/>
    <col width="12" customWidth="1" min="8" max="8"/>
    <col width="14" customWidth="1" min="9" max="9"/>
    <col width="16" customWidth="1" min="10" max="10"/>
    <col width="46" customWidth="1" min="11" max="11"/>
  </cols>
  <sheetData>
    <row r="1" ht="18" customHeight="1">
      <c r="C1" s="1" t="inlineStr">
        <is>
          <t>In-House Finance Team: True Cost Calculator</t>
        </is>
      </c>
    </row>
    <row r="2" ht="18" customHeight="1">
      <c r="C2" s="2" t="inlineStr">
        <is>
          <t>Axcell Financial Consulting · In-house vs outsourced / fractional</t>
        </is>
      </c>
    </row>
    <row r="3" ht="18" customHeight="1">
      <c r="C3" s="14" t="inlineStr">
        <is>
          <t>Change only the yellow cells. All values shown are EXAMPLES, not benchmarks or quotes.</t>
        </is>
      </c>
    </row>
    <row r="5">
      <c r="B5" s="15" t="inlineStr">
        <is>
          <t>Currency (label only)</t>
        </is>
      </c>
      <c r="C5" s="16" t="inlineStr">
        <is>
          <t>SAR</t>
        </is>
      </c>
      <c r="D5" s="17" t="str">
        <f>"All amounts in "&amp;C5&amp;". Annual figures unless stated."</f>
        <v>All amounts in SAR. Annual figures unless stated.</v>
      </c>
    </row>
    <row r="7">
      <c r="B7" s="5" t="inlineStr">
        <is>
          <t>1. YOUR IN-HOUSE FINANCE TEAM (people costs)</t>
        </is>
      </c>
      <c r="C7" s="5" t="n"/>
      <c r="D7" s="5" t="n"/>
      <c r="E7" s="5" t="n"/>
      <c r="F7" s="5" t="n"/>
      <c r="G7" s="5" t="n"/>
      <c r="H7" s="5" t="n"/>
      <c r="I7" s="5" t="n"/>
      <c r="J7" s="5" t="n"/>
      <c r="K7" s="5" t="n"/>
    </row>
    <row r="8" ht="52" customHeight="1">
      <c r="B8" s="18" t="inlineStr">
        <is>
          <t>Role (edit names)</t>
        </is>
      </c>
      <c r="C8" s="19" t="inlineStr">
        <is>
          <t>Headcount</t>
        </is>
      </c>
      <c r="D8" s="19" t="inlineStr">
        <is>
          <t>Monthly salary per person (incl. fixed allowances)</t>
        </is>
      </c>
      <c r="E8" s="19" t="inlineStr">
        <is>
          <t>Bonus / extra months per year</t>
        </is>
      </c>
      <c r="F8" s="19" t="inlineStr">
        <is>
          <t>Annual pay (team)</t>
        </is>
      </c>
      <c r="G8" s="19" t="inlineStr">
        <is>
          <t>Employer social insurance % of pay</t>
        </is>
      </c>
      <c r="H8" s="19" t="inlineStr">
        <is>
          <t>End-of-service accrual % of pay</t>
        </is>
      </c>
      <c r="I8" s="19" t="inlineStr">
        <is>
          <t>Medical &amp; other benefits per person / year</t>
        </is>
      </c>
      <c r="J8" s="19" t="inlineStr">
        <is>
          <t>Fully-loaded people cost / year</t>
        </is>
      </c>
      <c r="K8" s="18" t="inlineStr">
        <is>
          <t>Notes</t>
        </is>
      </c>
    </row>
    <row r="9">
      <c r="B9" s="20" t="inlineStr">
        <is>
          <t>Senior accountant</t>
        </is>
      </c>
      <c r="C9" s="21" t="n">
        <v>1</v>
      </c>
      <c r="D9" s="22" t="n">
        <v>12000</v>
      </c>
      <c r="E9" s="23" t="n">
        <v>1</v>
      </c>
      <c r="F9" s="24">
        <f>C9*D9*(12+E9)</f>
        <v>156000</v>
      </c>
      <c r="G9" s="25" t="n">
        <v>0.12</v>
      </c>
      <c r="H9" s="25" t="n">
        <v>0.04</v>
      </c>
      <c r="I9" s="22" t="n">
        <v>6000</v>
      </c>
      <c r="J9" s="24">
        <f>F9*(1+G9+H9)+C9*I9</f>
        <v>186960</v>
      </c>
      <c r="K9" s="26" t="inlineStr">
        <is>
          <t>Example values only. Use your actual payroll.</t>
        </is>
      </c>
    </row>
    <row r="10">
      <c r="B10" s="20" t="inlineStr">
        <is>
          <t>Accountant</t>
        </is>
      </c>
      <c r="C10" s="21" t="n">
        <v>1</v>
      </c>
      <c r="D10" s="22" t="n">
        <v>7000</v>
      </c>
      <c r="E10" s="23" t="n">
        <v>1</v>
      </c>
      <c r="F10" s="24">
        <f>C10*D10*(12+E10)</f>
        <v>91000</v>
      </c>
      <c r="G10" s="25" t="n">
        <v>0.12</v>
      </c>
      <c r="H10" s="25" t="n">
        <v>0.04</v>
      </c>
      <c r="I10" s="22" t="n">
        <v>6000</v>
      </c>
      <c r="J10" s="24">
        <f>F10*(1+G10+H10)+C10*I10</f>
        <v>111560</v>
      </c>
      <c r="K10" s="26" t="inlineStr">
        <is>
          <t>Example.</t>
        </is>
      </c>
    </row>
    <row r="11">
      <c r="B11" s="20" t="inlineStr">
        <is>
          <t>AP / AR clerk</t>
        </is>
      </c>
      <c r="C11" s="21" t="n">
        <v>1</v>
      </c>
      <c r="D11" s="22" t="n">
        <v>5000</v>
      </c>
      <c r="E11" s="23" t="n">
        <v>1</v>
      </c>
      <c r="F11" s="24">
        <f>C11*D11*(12+E11)</f>
        <v>65000</v>
      </c>
      <c r="G11" s="25" t="n">
        <v>0.12</v>
      </c>
      <c r="H11" s="25" t="n">
        <v>0.04</v>
      </c>
      <c r="I11" s="22" t="n">
        <v>6000</v>
      </c>
      <c r="J11" s="24">
        <f>F11*(1+G11+H11)+C11*I11</f>
        <v>81400</v>
      </c>
      <c r="K11" s="26" t="inlineStr">
        <is>
          <t>Example.</t>
        </is>
      </c>
    </row>
    <row r="12">
      <c r="B12" s="20" t="inlineStr">
        <is>
          <t>Payroll officer</t>
        </is>
      </c>
      <c r="C12" s="21" t="n">
        <v>0</v>
      </c>
      <c r="D12" s="22" t="n">
        <v>6500</v>
      </c>
      <c r="E12" s="23" t="n">
        <v>1</v>
      </c>
      <c r="F12" s="24">
        <f>C12*D12*(12+E12)</f>
        <v>0</v>
      </c>
      <c r="G12" s="25" t="n">
        <v>0.12</v>
      </c>
      <c r="H12" s="25" t="n">
        <v>0.04</v>
      </c>
      <c r="I12" s="22" t="n">
        <v>6000</v>
      </c>
      <c r="J12" s="24">
        <f>F12*(1+G12+H12)+C12*I12</f>
        <v>0</v>
      </c>
      <c r="K12" s="26" t="inlineStr">
        <is>
          <t>Set headcount to 0 if you do not have the role.</t>
        </is>
      </c>
    </row>
    <row r="13">
      <c r="B13" s="20" t="inlineStr">
        <is>
          <t>Chief accountant</t>
        </is>
      </c>
      <c r="C13" s="21" t="n">
        <v>0</v>
      </c>
      <c r="D13" s="22" t="n">
        <v>17000</v>
      </c>
      <c r="E13" s="23" t="n">
        <v>1</v>
      </c>
      <c r="F13" s="24">
        <f>C13*D13*(12+E13)</f>
        <v>0</v>
      </c>
      <c r="G13" s="25" t="n">
        <v>0.12</v>
      </c>
      <c r="H13" s="25" t="n">
        <v>0.04</v>
      </c>
      <c r="I13" s="22" t="n">
        <v>8000</v>
      </c>
      <c r="J13" s="24">
        <f>F13*(1+G13+H13)+C13*I13</f>
        <v>0</v>
      </c>
      <c r="K13" s="26" t="inlineStr"/>
    </row>
    <row r="14">
      <c r="B14" s="20" t="inlineStr">
        <is>
          <t>Finance manager / controller</t>
        </is>
      </c>
      <c r="C14" s="21" t="n">
        <v>0</v>
      </c>
      <c r="D14" s="22" t="n">
        <v>25000</v>
      </c>
      <c r="E14" s="23" t="n">
        <v>1</v>
      </c>
      <c r="F14" s="24">
        <f>C14*D14*(12+E14)</f>
        <v>0</v>
      </c>
      <c r="G14" s="25" t="n">
        <v>0.12</v>
      </c>
      <c r="H14" s="25" t="n">
        <v>0.04</v>
      </c>
      <c r="I14" s="22" t="n">
        <v>10000</v>
      </c>
      <c r="J14" s="24">
        <f>F14*(1+G14+H14)+C14*I14</f>
        <v>0</v>
      </c>
      <c r="K14" s="26" t="inlineStr"/>
    </row>
    <row r="15">
      <c r="B15" s="20" t="inlineStr">
        <is>
          <t>Full-time CFO</t>
        </is>
      </c>
      <c r="C15" s="21" t="n">
        <v>0</v>
      </c>
      <c r="D15" s="22" t="n">
        <v>55000</v>
      </c>
      <c r="E15" s="23" t="n">
        <v>2</v>
      </c>
      <c r="F15" s="24">
        <f>C15*D15*(12+E15)</f>
        <v>0</v>
      </c>
      <c r="G15" s="25" t="n">
        <v>0.12</v>
      </c>
      <c r="H15" s="25" t="n">
        <v>0.04</v>
      </c>
      <c r="I15" s="22" t="n">
        <v>15000</v>
      </c>
      <c r="J15" s="24">
        <f>F15*(1+G15+H15)+C15*I15</f>
        <v>0</v>
      </c>
      <c r="K15" s="26" t="inlineStr"/>
    </row>
    <row r="16">
      <c r="B16" s="20" t="inlineStr">
        <is>
          <t>Other role</t>
        </is>
      </c>
      <c r="C16" s="21" t="n">
        <v>0</v>
      </c>
      <c r="D16" s="22" t="n">
        <v>0</v>
      </c>
      <c r="E16" s="23" t="n">
        <v>0</v>
      </c>
      <c r="F16" s="24">
        <f>C16*D16*(12+E16)</f>
        <v>0</v>
      </c>
      <c r="G16" s="25" t="n">
        <v>0</v>
      </c>
      <c r="H16" s="25" t="n">
        <v>0</v>
      </c>
      <c r="I16" s="22" t="n">
        <v>0</v>
      </c>
      <c r="J16" s="24">
        <f>F16*(1+G16+H16)+C16*I16</f>
        <v>0</v>
      </c>
      <c r="K16" s="26" t="inlineStr">
        <is>
          <t>Add any other finance role.</t>
        </is>
      </c>
    </row>
    <row r="17">
      <c r="B17" s="27" t="inlineStr">
        <is>
          <t>Team total</t>
        </is>
      </c>
      <c r="C17" s="28">
        <f>SUM(C9:C16)</f>
        <v>3</v>
      </c>
      <c r="D17" s="29" t="n"/>
      <c r="E17" s="29" t="n"/>
      <c r="F17" s="30">
        <f>SUM(F9:F16)</f>
        <v>312000</v>
      </c>
      <c r="G17" s="29" t="n"/>
      <c r="H17" s="29" t="n"/>
      <c r="I17" s="29" t="n"/>
      <c r="J17" s="30">
        <f>SUM(J9:J16)</f>
        <v>379920</v>
      </c>
      <c r="K17" s="29" t="n"/>
    </row>
    <row r="18">
      <c r="B18" s="10" t="inlineStr">
        <is>
          <t>Average monthly salary per person</t>
        </is>
      </c>
      <c r="J18" s="31">
        <f>IF(C17=0,0,SUMPRODUCT(C9:C16,D9:D16)/C17)</f>
        <v>8000</v>
      </c>
      <c r="K18" s="17" t="inlineStr">
        <is>
          <t>Used for the turnover cost in Section 2.</t>
        </is>
      </c>
    </row>
    <row r="19">
      <c r="B19" s="17" t="inlineStr">
        <is>
          <t>Tip: social insurance and end-of-service rates differ by country and by employee nationality. Use the rate that applies to each person.</t>
        </is>
      </c>
    </row>
    <row r="21">
      <c r="B21" s="5" t="inlineStr">
        <is>
          <t>2. HIDDEN COSTS OF RUNNING FINANCE IN-HOUSE</t>
        </is>
      </c>
      <c r="C21" s="5" t="n"/>
      <c r="D21" s="5" t="n"/>
      <c r="E21" s="5" t="n"/>
      <c r="F21" s="5" t="n"/>
      <c r="G21" s="5" t="n"/>
      <c r="H21" s="5" t="n"/>
      <c r="I21" s="5" t="n"/>
      <c r="J21" s="5" t="n"/>
      <c r="K21" s="5" t="n"/>
    </row>
    <row r="22">
      <c r="B22" s="18" t="inlineStr">
        <is>
          <t>Cost driver</t>
        </is>
      </c>
      <c r="C22" s="19" t="inlineStr">
        <is>
          <t>Your input</t>
        </is>
      </c>
      <c r="D22" s="19" t="inlineStr">
        <is>
          <t>Unit</t>
        </is>
      </c>
      <c r="E22" s="29" t="n"/>
      <c r="F22" s="29" t="n"/>
      <c r="G22" s="29" t="n"/>
      <c r="H22" s="29" t="n"/>
      <c r="I22" s="29" t="n"/>
      <c r="J22" s="19" t="inlineStr">
        <is>
          <t>Annual cost</t>
        </is>
      </c>
      <c r="K22" s="18" t="inlineStr">
        <is>
          <t>How it is calculated / what to include</t>
        </is>
      </c>
    </row>
    <row r="23" ht="24" customHeight="1">
      <c r="B23" s="32" t="inlineStr">
        <is>
          <t>Staff turnover: share of the team that leaves each year</t>
        </is>
      </c>
      <c r="C23" s="25" t="n">
        <v>0.2</v>
      </c>
      <c r="D23" s="26" t="inlineStr">
        <is>
          <t>% of team</t>
        </is>
      </c>
      <c r="E23" s="33" t="n"/>
      <c r="F23" s="33" t="n"/>
      <c r="G23" s="33" t="n"/>
      <c r="H23" s="33" t="n"/>
      <c r="I23" s="33" t="n"/>
      <c r="J23" s="33" t="n"/>
      <c r="K23" s="34" t="inlineStr">
        <is>
          <t>Example 20% means 1 in 5 people leaves each year.</t>
        </is>
      </c>
    </row>
    <row r="24" ht="24" customHeight="1">
      <c r="B24" s="32" t="inlineStr">
        <is>
          <t>Cost to replace one leaver</t>
        </is>
      </c>
      <c r="C24" s="35" t="n">
        <v>3</v>
      </c>
      <c r="D24" s="26" t="inlineStr">
        <is>
          <t>months of salary</t>
        </is>
      </c>
      <c r="E24" s="33" t="n"/>
      <c r="F24" s="33" t="n"/>
      <c r="G24" s="33" t="n"/>
      <c r="H24" s="33" t="n"/>
      <c r="I24" s="33" t="n"/>
      <c r="J24" s="24">
        <f>C23*C24*$C$17*$J$18</f>
        <v>14400</v>
      </c>
      <c r="K24" s="34" t="inlineStr">
        <is>
          <t>Recruiter fees, job ads, notice-period gaps, onboarding and lost output while the new hire learns.</t>
        </is>
      </c>
    </row>
    <row r="25" ht="24" customHeight="1">
      <c r="B25" s="32" t="inlineStr">
        <is>
          <t>Accounting / ERP software per finance user</t>
        </is>
      </c>
      <c r="C25" s="22" t="n">
        <v>400</v>
      </c>
      <c r="D25" s="26" t="inlineStr">
        <is>
          <t>per user / month</t>
        </is>
      </c>
      <c r="E25" s="33" t="n"/>
      <c r="F25" s="33" t="n"/>
      <c r="G25" s="33" t="n"/>
      <c r="H25" s="33" t="n"/>
      <c r="I25" s="33" t="n"/>
      <c r="J25" s="24">
        <f>C25*12*$C$17</f>
        <v>14400</v>
      </c>
      <c r="K25" s="34" t="inlineStr">
        <is>
          <t>Licence per user x 12 x team headcount.</t>
        </is>
      </c>
    </row>
    <row r="26" ht="24" customHeight="1">
      <c r="B26" s="32" t="inlineStr">
        <is>
          <t>Other finance tools and subscriptions</t>
        </is>
      </c>
      <c r="C26" s="22" t="n">
        <v>6000</v>
      </c>
      <c r="D26" s="26" t="inlineStr">
        <is>
          <t>per year</t>
        </is>
      </c>
      <c r="E26" s="33" t="n"/>
      <c r="F26" s="33" t="n"/>
      <c r="G26" s="33" t="n"/>
      <c r="H26" s="33" t="n"/>
      <c r="I26" s="33" t="n"/>
      <c r="J26" s="24">
        <f>C26</f>
        <v>6000</v>
      </c>
      <c r="K26" s="34" t="inlineStr">
        <is>
          <t>Payroll system, expense app, bank portal fees, document storage.</t>
        </is>
      </c>
    </row>
    <row r="27" ht="24" customHeight="1">
      <c r="B27" s="32" t="inlineStr">
        <is>
          <t>IT equipment and support per person</t>
        </is>
      </c>
      <c r="C27" s="22" t="n">
        <v>3000</v>
      </c>
      <c r="D27" s="26" t="inlineStr">
        <is>
          <t>per person / year</t>
        </is>
      </c>
      <c r="E27" s="33" t="n"/>
      <c r="F27" s="33" t="n"/>
      <c r="G27" s="33" t="n"/>
      <c r="H27" s="33" t="n"/>
      <c r="I27" s="33" t="n"/>
      <c r="J27" s="24">
        <f>C27*$C$17</f>
        <v>9000</v>
      </c>
      <c r="K27" s="34" t="inlineStr">
        <is>
          <t>Laptop (spread over its life), phone, IT support, security.</t>
        </is>
      </c>
    </row>
    <row r="28" ht="24" customHeight="1">
      <c r="B28" s="32" t="inlineStr">
        <is>
          <t>Office seat and utilities per person</t>
        </is>
      </c>
      <c r="C28" s="22" t="n">
        <v>1500</v>
      </c>
      <c r="D28" s="26" t="inlineStr">
        <is>
          <t>per seat / month</t>
        </is>
      </c>
      <c r="E28" s="33" t="n"/>
      <c r="F28" s="33" t="n"/>
      <c r="G28" s="33" t="n"/>
      <c r="H28" s="33" t="n"/>
      <c r="I28" s="33" t="n"/>
      <c r="J28" s="24">
        <f>C28*12*$C$17</f>
        <v>54000</v>
      </c>
      <c r="K28" s="34" t="inlineStr">
        <is>
          <t>Rent share, utilities, cleaning, furniture per desk.</t>
        </is>
      </c>
    </row>
    <row r="29" ht="24" customHeight="1">
      <c r="B29" s="32" t="inlineStr">
        <is>
          <t>Training and professional memberships per person</t>
        </is>
      </c>
      <c r="C29" s="22" t="n">
        <v>3000</v>
      </c>
      <c r="D29" s="26" t="inlineStr">
        <is>
          <t>per person / year</t>
        </is>
      </c>
      <c r="E29" s="33" t="n"/>
      <c r="F29" s="33" t="n"/>
      <c r="G29" s="33" t="n"/>
      <c r="H29" s="33" t="n"/>
      <c r="I29" s="33" t="n"/>
      <c r="J29" s="24">
        <f>C29*$C$17</f>
        <v>9000</v>
      </c>
      <c r="K29" s="34" t="inlineStr">
        <is>
          <t>Courses, certifications, membership renewals.</t>
        </is>
      </c>
    </row>
    <row r="30" ht="24" customHeight="1">
      <c r="B30" s="32" t="inlineStr">
        <is>
          <t>Owner / manager time spent supervising finance</t>
        </is>
      </c>
      <c r="C30" s="35" t="n">
        <v>5</v>
      </c>
      <c r="D30" s="26" t="inlineStr">
        <is>
          <t>hours / week</t>
        </is>
      </c>
      <c r="E30" s="33" t="n"/>
      <c r="F30" s="33" t="n"/>
      <c r="G30" s="33" t="n"/>
      <c r="H30" s="33" t="n"/>
      <c r="I30" s="33" t="n"/>
      <c r="J30" s="33" t="n"/>
      <c r="K30" s="34" t="inlineStr">
        <is>
          <t>Reviewing work, answering questions, fixing errors, chasing reports.</t>
        </is>
      </c>
    </row>
    <row r="31" ht="24" customHeight="1">
      <c r="B31" s="32" t="inlineStr">
        <is>
          <t>Value of one hour of that person's time</t>
        </is>
      </c>
      <c r="C31" s="22" t="n">
        <v>500</v>
      </c>
      <c r="D31" s="26" t="inlineStr">
        <is>
          <t>per hour</t>
        </is>
      </c>
      <c r="E31" s="33" t="n"/>
      <c r="F31" s="33" t="n"/>
      <c r="G31" s="33" t="n"/>
      <c r="H31" s="33" t="n"/>
      <c r="I31" s="33" t="n"/>
      <c r="J31" s="24">
        <f>C30*C31*C32</f>
        <v>120000</v>
      </c>
      <c r="K31" s="34" t="inlineStr">
        <is>
          <t>What an hour of the owner's/manager's time is worth to the business (Example).</t>
        </is>
      </c>
    </row>
    <row r="32" ht="24" customHeight="1">
      <c r="B32" s="32" t="inlineStr">
        <is>
          <t>Working weeks per year</t>
        </is>
      </c>
      <c r="C32" s="36" t="n">
        <v>48</v>
      </c>
      <c r="D32" s="26" t="inlineStr">
        <is>
          <t>weeks</t>
        </is>
      </c>
      <c r="E32" s="33" t="n"/>
      <c r="F32" s="33" t="n"/>
      <c r="G32" s="33" t="n"/>
      <c r="H32" s="33" t="n"/>
      <c r="I32" s="33" t="n"/>
      <c r="J32" s="33" t="n"/>
      <c r="K32" s="34" t="inlineStr">
        <is>
          <t>Used to annualise the hours above and in Section 3.</t>
        </is>
      </c>
    </row>
    <row r="33" ht="24" customHeight="1">
      <c r="B33" s="32" t="inlineStr">
        <is>
          <t>Other in-house finance costs</t>
        </is>
      </c>
      <c r="C33" s="22" t="n">
        <v>0</v>
      </c>
      <c r="D33" s="26" t="inlineStr">
        <is>
          <t>per year</t>
        </is>
      </c>
      <c r="E33" s="33" t="n"/>
      <c r="F33" s="33" t="n"/>
      <c r="G33" s="33" t="n"/>
      <c r="H33" s="33" t="n"/>
      <c r="I33" s="33" t="n"/>
      <c r="J33" s="24">
        <f>C33</f>
        <v>0</v>
      </c>
      <c r="K33" s="34" t="inlineStr">
        <is>
          <t>Anything else you pay only because the team is in-house (e.g., temporary cover during leave).</t>
        </is>
      </c>
    </row>
    <row r="34">
      <c r="B34" s="27" t="inlineStr">
        <is>
          <t>Total hidden costs</t>
        </is>
      </c>
      <c r="C34" s="29" t="n"/>
      <c r="D34" s="29" t="n"/>
      <c r="E34" s="29" t="n"/>
      <c r="F34" s="29" t="n"/>
      <c r="G34" s="29" t="n"/>
      <c r="H34" s="29" t="n"/>
      <c r="I34" s="29" t="n"/>
      <c r="J34" s="30">
        <f>SUM(J23:J33)</f>
        <v>226800</v>
      </c>
      <c r="K34" s="37" t="inlineStr">
        <is>
          <t>Exclude costs you pay under both options (e.g., external audit fees, bank charges).</t>
        </is>
      </c>
    </row>
    <row r="36">
      <c r="B36" s="5" t="inlineStr">
        <is>
          <t>3. THE ALTERNATIVE: OUTSOURCED ACCOUNTING AND / OR FRACTIONAL CFO (type in the quotes you received)</t>
        </is>
      </c>
      <c r="C36" s="5" t="n"/>
      <c r="D36" s="5" t="n"/>
      <c r="E36" s="5" t="n"/>
      <c r="F36" s="5" t="n"/>
      <c r="G36" s="5" t="n"/>
      <c r="H36" s="5" t="n"/>
      <c r="I36" s="5" t="n"/>
      <c r="J36" s="5" t="n"/>
      <c r="K36" s="5" t="n"/>
    </row>
    <row r="37">
      <c r="B37" s="18" t="inlineStr">
        <is>
          <t>Cost item</t>
        </is>
      </c>
      <c r="C37" s="19" t="inlineStr">
        <is>
          <t>Your input</t>
        </is>
      </c>
      <c r="D37" s="19" t="inlineStr">
        <is>
          <t>Unit</t>
        </is>
      </c>
      <c r="E37" s="29" t="n"/>
      <c r="F37" s="29" t="n"/>
      <c r="G37" s="29" t="n"/>
      <c r="H37" s="29" t="n"/>
      <c r="I37" s="29" t="n"/>
      <c r="J37" s="19" t="inlineStr">
        <is>
          <t>Annual cost</t>
        </is>
      </c>
      <c r="K37" s="18" t="inlineStr">
        <is>
          <t>What to include</t>
        </is>
      </c>
    </row>
    <row r="38" ht="24" customHeight="1">
      <c r="B38" s="32" t="inlineStr">
        <is>
          <t>Outsourced accounting / bookkeeping fee quoted</t>
        </is>
      </c>
      <c r="C38" s="22" t="n">
        <v>20000</v>
      </c>
      <c r="D38" s="26" t="inlineStr">
        <is>
          <t>per month</t>
        </is>
      </c>
      <c r="E38" s="33" t="n"/>
      <c r="F38" s="33" t="n"/>
      <c r="G38" s="33" t="n"/>
      <c r="H38" s="33" t="n"/>
      <c r="I38" s="33" t="n"/>
      <c r="J38" s="24">
        <f>C38*12</f>
        <v>240000</v>
      </c>
      <c r="K38" s="34" t="inlineStr">
        <is>
          <t>Example only, not an Axcell price. Type the monthly fee from the written quote you received.</t>
        </is>
      </c>
    </row>
    <row r="39" ht="24" customHeight="1">
      <c r="B39" s="32" t="inlineStr">
        <is>
          <t>Fractional / part-time CFO fee quoted</t>
        </is>
      </c>
      <c r="C39" s="22" t="n">
        <v>0</v>
      </c>
      <c r="D39" s="26" t="inlineStr">
        <is>
          <t>per month</t>
        </is>
      </c>
      <c r="E39" s="33" t="n"/>
      <c r="F39" s="33" t="n"/>
      <c r="G39" s="33" t="n"/>
      <c r="H39" s="33" t="n"/>
      <c r="I39" s="33" t="n"/>
      <c r="J39" s="24">
        <f>C39*12</f>
        <v>0</v>
      </c>
      <c r="K39" s="34" t="inlineStr">
        <is>
          <t>Leave 0 if you are not comparing a CFO service.</t>
        </is>
      </c>
    </row>
    <row r="40" ht="24" customHeight="1">
      <c r="B40" s="32" t="inlineStr">
        <is>
          <t>One-off onboarding / transition fee</t>
        </is>
      </c>
      <c r="C40" s="22" t="n">
        <v>10000</v>
      </c>
      <c r="D40" s="26" t="inlineStr">
        <is>
          <t>one-off</t>
        </is>
      </c>
      <c r="E40" s="33" t="n"/>
      <c r="F40" s="33" t="n"/>
      <c r="G40" s="33" t="n"/>
      <c r="H40" s="33" t="n"/>
      <c r="I40" s="33" t="n"/>
      <c r="J40" s="33" t="n"/>
      <c r="K40" s="34" t="inlineStr">
        <is>
          <t>Set-up, data migration, clean-up of past records (if quoted).</t>
        </is>
      </c>
    </row>
    <row r="41" ht="24" customHeight="1">
      <c r="B41" s="32" t="inlineStr">
        <is>
          <t>Spread the one-off fee over</t>
        </is>
      </c>
      <c r="C41" s="36" t="n">
        <v>3</v>
      </c>
      <c r="D41" s="26" t="inlineStr">
        <is>
          <t>years</t>
        </is>
      </c>
      <c r="E41" s="33" t="n"/>
      <c r="F41" s="33" t="n"/>
      <c r="G41" s="33" t="n"/>
      <c r="H41" s="33" t="n"/>
      <c r="I41" s="33" t="n"/>
      <c r="J41" s="24">
        <f>IF(C41&lt;=0,C40,C40/C41)</f>
        <v>3333.33333333333</v>
      </c>
      <c r="K41" s="34" t="inlineStr">
        <is>
          <t>Number of years you expect to use the service.</t>
        </is>
      </c>
    </row>
    <row r="42" ht="24" customHeight="1">
      <c r="B42" s="32" t="inlineStr">
        <is>
          <t>Software you would still pay yourself</t>
        </is>
      </c>
      <c r="C42" s="22" t="n">
        <v>6000</v>
      </c>
      <c r="D42" s="26" t="inlineStr">
        <is>
          <t>per year</t>
        </is>
      </c>
      <c r="E42" s="33" t="n"/>
      <c r="F42" s="33" t="n"/>
      <c r="G42" s="33" t="n"/>
      <c r="H42" s="33" t="n"/>
      <c r="I42" s="33" t="n"/>
      <c r="J42" s="24">
        <f>C42</f>
        <v>6000</v>
      </c>
      <c r="K42" s="34" t="inlineStr">
        <is>
          <t>Licences not included in the quote.</t>
        </is>
      </c>
    </row>
    <row r="43" ht="24" customHeight="1">
      <c r="B43" s="32" t="inlineStr">
        <is>
          <t>Staff you would keep in-house (fully-loaded)</t>
        </is>
      </c>
      <c r="C43" s="22" t="n">
        <v>0</v>
      </c>
      <c r="D43" s="26" t="inlineStr">
        <is>
          <t>per year</t>
        </is>
      </c>
      <c r="E43" s="33" t="n"/>
      <c r="F43" s="33" t="n"/>
      <c r="G43" s="33" t="n"/>
      <c r="H43" s="33" t="n"/>
      <c r="I43" s="33" t="n"/>
      <c r="J43" s="24">
        <f>C43</f>
        <v>0</v>
      </c>
      <c r="K43" s="34" t="inlineStr">
        <is>
          <t>E.g., one accountant kept on site. Take the figure from column J of Section 1.</t>
        </is>
      </c>
    </row>
    <row r="44" ht="24" customHeight="1">
      <c r="B44" s="32" t="inlineStr">
        <is>
          <t>Owner / manager time still needed</t>
        </is>
      </c>
      <c r="C44" s="35" t="n">
        <v>2</v>
      </c>
      <c r="D44" s="26" t="inlineStr">
        <is>
          <t>hours / week</t>
        </is>
      </c>
      <c r="E44" s="33" t="n"/>
      <c r="F44" s="33" t="n"/>
      <c r="G44" s="33" t="n"/>
      <c r="H44" s="33" t="n"/>
      <c r="I44" s="33" t="n"/>
      <c r="J44" s="24">
        <f>C44*$C$31*$C$32</f>
        <v>48000</v>
      </c>
      <c r="K44" s="34" t="inlineStr">
        <is>
          <t>Reviewing reports and approving payments. Valued at the hourly rate in Section 2.</t>
        </is>
      </c>
    </row>
    <row r="45" ht="24" customHeight="1">
      <c r="B45" s="32" t="inlineStr">
        <is>
          <t>Other costs of the alternative</t>
        </is>
      </c>
      <c r="C45" s="22" t="n">
        <v>0</v>
      </c>
      <c r="D45" s="26" t="inlineStr">
        <is>
          <t>per year</t>
        </is>
      </c>
      <c r="E45" s="33" t="n"/>
      <c r="F45" s="33" t="n"/>
      <c r="G45" s="33" t="n"/>
      <c r="H45" s="33" t="n"/>
      <c r="I45" s="33" t="n"/>
      <c r="J45" s="24">
        <f>C45</f>
        <v>0</v>
      </c>
      <c r="K45" s="34" t="inlineStr">
        <is>
          <t>Out-of-scope or extra-volume charges named in the quote.</t>
        </is>
      </c>
    </row>
    <row r="46">
      <c r="B46" s="27" t="inlineStr">
        <is>
          <t>Total cost of the alternative</t>
        </is>
      </c>
      <c r="C46" s="29" t="n"/>
      <c r="D46" s="29" t="n"/>
      <c r="E46" s="29" t="n"/>
      <c r="F46" s="29" t="n"/>
      <c r="G46" s="29" t="n"/>
      <c r="H46" s="29" t="n"/>
      <c r="I46" s="29" t="n"/>
      <c r="J46" s="30">
        <f>SUM(J38:J45)</f>
        <v>297333.333333333</v>
      </c>
      <c r="K46" s="29" t="n"/>
    </row>
    <row r="48">
      <c r="B48" s="5" t="inlineStr">
        <is>
          <t>4. SIDE-BY-SIDE RESULT (per year)</t>
        </is>
      </c>
      <c r="C48" s="5" t="n"/>
      <c r="D48" s="5" t="n"/>
      <c r="E48" s="5" t="n"/>
      <c r="F48" s="5" t="n"/>
      <c r="G48" s="5" t="n"/>
      <c r="H48" s="5" t="n"/>
      <c r="I48" s="5" t="n"/>
      <c r="J48" s="5" t="n"/>
      <c r="K48" s="5" t="n"/>
    </row>
    <row r="49" ht="30" customHeight="1">
      <c r="B49" s="18" t="inlineStr">
        <is>
          <t>Cost category</t>
        </is>
      </c>
      <c r="C49" s="19" t="inlineStr">
        <is>
          <t>In-house team</t>
        </is>
      </c>
      <c r="D49" s="29" t="n"/>
      <c r="E49" s="19" t="inlineStr">
        <is>
          <t>Alternative</t>
        </is>
      </c>
      <c r="F49" s="29" t="n"/>
      <c r="G49" s="19" t="inlineStr">
        <is>
          <t>Difference (in-house minus alternative)</t>
        </is>
      </c>
      <c r="H49" s="29" t="n"/>
      <c r="I49" s="29" t="n"/>
      <c r="J49" s="29" t="n"/>
      <c r="K49" s="18" t="inlineStr">
        <is>
          <t>Comment</t>
        </is>
      </c>
    </row>
    <row r="50">
      <c r="B50" s="32" t="inlineStr">
        <is>
          <t>Salaries and employer benefits</t>
        </is>
      </c>
      <c r="C50" s="24">
        <f>J17</f>
        <v>379920</v>
      </c>
      <c r="D50" s="33" t="n"/>
      <c r="E50" s="24">
        <f>J43</f>
        <v>0</v>
      </c>
      <c r="F50" s="33" t="n"/>
      <c r="G50" s="24">
        <f>C50-E50</f>
        <v>379920</v>
      </c>
      <c r="H50" s="33" t="n"/>
      <c r="I50" s="33" t="n"/>
      <c r="J50" s="33" t="n"/>
      <c r="K50" s="26" t="inlineStr">
        <is>
          <t>Section 1 vs staff you keep.</t>
        </is>
      </c>
    </row>
    <row r="51">
      <c r="B51" s="32" t="inlineStr">
        <is>
          <t>Recruitment and turnover</t>
        </is>
      </c>
      <c r="C51" s="24">
        <f>J24</f>
        <v>14400</v>
      </c>
      <c r="D51" s="33" t="n"/>
      <c r="E51" s="24">
        <f>0</f>
        <v>0</v>
      </c>
      <c r="F51" s="33" t="n"/>
      <c r="G51" s="24">
        <f>C51-E51</f>
        <v>14400</v>
      </c>
      <c r="H51" s="33" t="n"/>
      <c r="I51" s="33" t="n"/>
      <c r="J51" s="33" t="n"/>
      <c r="K51" s="26" t="inlineStr">
        <is>
          <t>Staff turnover is the provider's problem under the alternative.</t>
        </is>
      </c>
    </row>
    <row r="52">
      <c r="B52" s="32" t="inlineStr">
        <is>
          <t>Software and IT</t>
        </is>
      </c>
      <c r="C52" s="24">
        <f>J25+J26+J27</f>
        <v>29400</v>
      </c>
      <c r="D52" s="33" t="n"/>
      <c r="E52" s="24">
        <f>J42</f>
        <v>6000</v>
      </c>
      <c r="F52" s="33" t="n"/>
      <c r="G52" s="24">
        <f>C52-E52</f>
        <v>23400</v>
      </c>
      <c r="H52" s="33" t="n"/>
      <c r="I52" s="33" t="n"/>
      <c r="J52" s="33" t="n"/>
      <c r="K52" s="26" t="inlineStr"/>
    </row>
    <row r="53">
      <c r="B53" s="32" t="inlineStr">
        <is>
          <t>Office space</t>
        </is>
      </c>
      <c r="C53" s="24">
        <f>J28</f>
        <v>54000</v>
      </c>
      <c r="D53" s="33" t="n"/>
      <c r="E53" s="24">
        <f>0</f>
        <v>0</v>
      </c>
      <c r="F53" s="33" t="n"/>
      <c r="G53" s="24">
        <f>C53-E53</f>
        <v>54000</v>
      </c>
      <c r="H53" s="33" t="n"/>
      <c r="I53" s="33" t="n"/>
      <c r="J53" s="33" t="n"/>
      <c r="K53" s="26" t="inlineStr"/>
    </row>
    <row r="54">
      <c r="B54" s="32" t="inlineStr">
        <is>
          <t>Training</t>
        </is>
      </c>
      <c r="C54" s="24">
        <f>J29</f>
        <v>9000</v>
      </c>
      <c r="D54" s="33" t="n"/>
      <c r="E54" s="24">
        <f>0</f>
        <v>0</v>
      </c>
      <c r="F54" s="33" t="n"/>
      <c r="G54" s="24">
        <f>C54-E54</f>
        <v>9000</v>
      </c>
      <c r="H54" s="33" t="n"/>
      <c r="I54" s="33" t="n"/>
      <c r="J54" s="33" t="n"/>
      <c r="K54" s="26" t="inlineStr"/>
    </row>
    <row r="55">
      <c r="B55" s="32" t="inlineStr">
        <is>
          <t>Owner / manager time</t>
        </is>
      </c>
      <c r="C55" s="24">
        <f>J31</f>
        <v>120000</v>
      </c>
      <c r="D55" s="33" t="n"/>
      <c r="E55" s="24">
        <f>J44</f>
        <v>48000</v>
      </c>
      <c r="F55" s="33" t="n"/>
      <c r="G55" s="24">
        <f>C55-E55</f>
        <v>72000</v>
      </c>
      <c r="H55" s="33" t="n"/>
      <c r="I55" s="33" t="n"/>
      <c r="J55" s="33" t="n"/>
      <c r="K55" s="26" t="inlineStr">
        <is>
          <t>Often the largest hidden cost.</t>
        </is>
      </c>
    </row>
    <row r="56">
      <c r="B56" s="32" t="inlineStr">
        <is>
          <t>Service fees (incl. one-off fee spread over years)</t>
        </is>
      </c>
      <c r="C56" s="24">
        <f>0</f>
        <v>0</v>
      </c>
      <c r="D56" s="33" t="n"/>
      <c r="E56" s="24">
        <f>J38+J39+J41</f>
        <v>243333.333333333</v>
      </c>
      <c r="F56" s="33" t="n"/>
      <c r="G56" s="24">
        <f>C56-E56</f>
        <v>-243333.333333333</v>
      </c>
      <c r="H56" s="33" t="n"/>
      <c r="I56" s="33" t="n"/>
      <c r="J56" s="33" t="n"/>
      <c r="K56" s="26" t="inlineStr">
        <is>
          <t>From the quote(s) you entered.</t>
        </is>
      </c>
    </row>
    <row r="57">
      <c r="B57" s="32" t="inlineStr">
        <is>
          <t>Other</t>
        </is>
      </c>
      <c r="C57" s="24">
        <f>J33</f>
        <v>0</v>
      </c>
      <c r="D57" s="33" t="n"/>
      <c r="E57" s="24">
        <f>J45</f>
        <v>0</v>
      </c>
      <c r="F57" s="33" t="n"/>
      <c r="G57" s="24">
        <f>C57-E57</f>
        <v>0</v>
      </c>
      <c r="H57" s="33" t="n"/>
      <c r="I57" s="33" t="n"/>
      <c r="J57" s="33" t="n"/>
      <c r="K57" s="26" t="inlineStr"/>
    </row>
    <row r="58">
      <c r="B58" s="38" t="inlineStr">
        <is>
          <t>TOTAL COST PER YEAR</t>
        </is>
      </c>
      <c r="C58" s="39">
        <f>SUM(C50:C57)</f>
        <v>606720</v>
      </c>
      <c r="D58" s="29" t="n"/>
      <c r="E58" s="39">
        <f>SUM(E50:E57)</f>
        <v>297333.333333333</v>
      </c>
      <c r="F58" s="29" t="n"/>
      <c r="G58" s="39">
        <f>C58-E58</f>
        <v>309386.666666667</v>
      </c>
      <c r="H58" s="29" t="n"/>
      <c r="I58" s="29" t="n"/>
      <c r="J58" s="29" t="n"/>
      <c r="K58" s="29" t="n"/>
    </row>
    <row r="59">
      <c r="B59" s="32" t="inlineStr">
        <is>
          <t>Total cost per month</t>
        </is>
      </c>
      <c r="C59" s="24">
        <f>C58/12</f>
        <v>50560</v>
      </c>
      <c r="D59" s="33" t="n"/>
      <c r="E59" s="24">
        <f>E58/12</f>
        <v>24777.7777777778</v>
      </c>
      <c r="F59" s="33" t="n"/>
      <c r="G59" s="24">
        <f>G58/12</f>
        <v>25782.2222222222</v>
      </c>
      <c r="H59" s="33" t="n"/>
      <c r="I59" s="33" t="n"/>
      <c r="J59" s="33" t="n"/>
      <c r="K59" s="33" t="n"/>
    </row>
    <row r="60">
      <c r="B60" s="17" t="inlineStr">
        <is>
          <t>Check: totals agree with Sections 1-3</t>
        </is>
      </c>
      <c r="C60" s="40" t="str">
        <f>IF(AND(ABS(C58-J17-J34)&lt;1,ABS(E58-J46)&lt;1),"OK","CHECK: totals do not agree")</f>
        <v>OK</v>
      </c>
    </row>
    <row r="62">
      <c r="B62" s="41" t="inlineStr">
        <is>
          <t>KEY RESULTS</t>
        </is>
      </c>
    </row>
    <row r="63">
      <c r="B63" s="32" t="inlineStr">
        <is>
          <t>Annual difference (positive = alternative costs less)</t>
        </is>
      </c>
      <c r="C63" s="42">
        <f>G58</f>
        <v>309386.666666667</v>
      </c>
      <c r="D63" s="33" t="n"/>
    </row>
    <row r="64">
      <c r="B64" s="32" t="inlineStr">
        <is>
          <t>Difference as % of in-house cost</t>
        </is>
      </c>
      <c r="C64" s="43">
        <f>IF(C58=0,0,G58/C58)</f>
        <v>0.509933192686357</v>
      </c>
      <c r="D64" s="33" t="n"/>
    </row>
    <row r="65">
      <c r="B65" s="32" t="inlineStr">
        <is>
          <t>Fully-loaded multiple: in-house cost per 1 of base salary</t>
        </is>
      </c>
      <c r="C65" s="44">
        <f>IF(SUMPRODUCT(C9:C16,D9:D16)=0,0,C58/(SUMPRODUCT(C9:C16,D9:D16)*12))</f>
        <v>2.10666666666667</v>
      </c>
      <c r="D65" s="33" t="n"/>
      <c r="E65" s="17" t="inlineStr">
        <is>
          <t>e.g. 1.80x = every 1 paid in base salary really costs 1.80 per year.</t>
        </is>
      </c>
    </row>
    <row r="66">
      <c r="B66" s="32" t="inlineStr">
        <is>
          <t>In-house cost per finance team member per year</t>
        </is>
      </c>
      <c r="C66" s="42">
        <f>IF(C17=0,0,C58/C17)</f>
        <v>202240</v>
      </c>
      <c r="D66" s="33" t="n"/>
    </row>
    <row r="67" ht="34" customHeight="1">
      <c r="B67" s="6" t="inlineStr">
        <is>
          <t>WHAT THIS MEANS</t>
        </is>
      </c>
      <c r="C67" s="45" t="str">
        <f>IF(C17=0,"Enter your in-house team in Section 1 to see the comparison.",IF(E58=0,"Enter the quote you received in Section 3 to see the comparison.",IF(G58&gt;0,"On these inputs the alternative costs "&amp;TEXT(G58,"#,##0")&amp;" "&amp;$C$5&amp;" less per year ("&amp;TEXT(G58/C58,"0%")&amp;" of your in-house cost). Now compare scope, quality and risk (see Notes &amp; Method).",IF(G58&lt;0,"On these inputs the in-house team costs "&amp;TEXT(-G58,"#,##0")&amp;" "&amp;$C$5&amp;" less per year. Check the quote covers the same scope, and whether your team has the skills and backup you need.","Both options cost the same on these inputs. Decide on scope, quality, control and continuity."))))</f>
        <v>On these inputs the alternative costs 309,387 SAR less per year (51% of your in-house cost). Now compare scope, quality and risk (see Notes &amp; Method).</v>
      </c>
    </row>
    <row r="83">
      <c r="B83" s="17" t="inlineStr">
        <is>
          <t>Planning aid only: not a quote and not financial advice. Example values are illustrative and are not market benchmarks.</t>
        </is>
      </c>
    </row>
    <row r="84">
      <c r="B84" s="13" t="inlineStr">
        <is>
          <t>axcellservice.com · Free template · Book a free 30-minute consultation: axcellservice.com/contact</t>
        </is>
      </c>
    </row>
  </sheetData>
  <mergeCells count="39">
    <mergeCell ref="E50:F50"/>
    <mergeCell ref="G59:H59"/>
    <mergeCell ref="G52:H52"/>
    <mergeCell ref="E55:F55"/>
    <mergeCell ref="C58:D58"/>
    <mergeCell ref="E52:F52"/>
    <mergeCell ref="C64:D64"/>
    <mergeCell ref="E51:F51"/>
    <mergeCell ref="C54:D54"/>
    <mergeCell ref="C63:D63"/>
    <mergeCell ref="C65:D65"/>
    <mergeCell ref="C55:D55"/>
    <mergeCell ref="C50:D50"/>
    <mergeCell ref="G57:H57"/>
    <mergeCell ref="G53:H53"/>
    <mergeCell ref="C56:D56"/>
    <mergeCell ref="C59:D59"/>
    <mergeCell ref="G49:H49"/>
    <mergeCell ref="E59:F59"/>
    <mergeCell ref="C67:K67"/>
    <mergeCell ref="E58:F58"/>
    <mergeCell ref="C51:D51"/>
    <mergeCell ref="E49:F49"/>
    <mergeCell ref="C60:F60"/>
    <mergeCell ref="G58:H58"/>
    <mergeCell ref="C52:D52"/>
    <mergeCell ref="G55:H55"/>
    <mergeCell ref="E57:F57"/>
    <mergeCell ref="G51:H51"/>
    <mergeCell ref="E54:F54"/>
    <mergeCell ref="G54:H54"/>
    <mergeCell ref="C57:D57"/>
    <mergeCell ref="C66:D66"/>
    <mergeCell ref="G50:H50"/>
    <mergeCell ref="E53:F53"/>
    <mergeCell ref="C53:D53"/>
    <mergeCell ref="E56:F56"/>
    <mergeCell ref="G56:H56"/>
    <mergeCell ref="C49:D49"/>
  </mergeCells>
  <dataValidations count="4">
    <dataValidation sqref="C9:C16" showDropDown="0" showInputMessage="0" showErrorMessage="1" allowBlank="0" errorTitle="Headcount" error="Enter a whole number from 0 to 500." type="whole" operator="between">
      <formula1>0</formula1>
      <formula2>500</formula2>
    </dataValidation>
    <dataValidation sqref="C23 G9:H16" showDropDown="0" showInputMessage="0" showErrorMessage="1" allowBlank="0" errorTitle="Percentage" error="Enter a percentage between 0% and 100%." type="decimal" operator="between">
      <formula1>0</formula1>
      <formula2>1</formula2>
    </dataValidation>
    <dataValidation sqref="C24:C33 C38:C45 D9:D16 I9:I16" showDropDown="0" showInputMessage="0" showErrorMessage="1" allowBlank="0" errorTitle="Amount" error="Enter a number of zero or more." type="decimal" operator="greaterThanOrEqual">
      <formula1>0</formula1>
    </dataValidation>
    <dataValidation sqref="E9:E16" showDropDown="0" showInputMessage="0" showErrorMessage="1" allowBlank="0" errorTitle="Bonus months" error="Enter between 0 and 12 months." type="decimal" operator="between">
      <formula1>0</formula1>
      <formula2>12</formula2>
    </dataValidation>
  </dataValidations>
  <printOptions horizontalCentered="1"/>
  <pageMargins left="0.4" right="0.4" top="0.5" bottom="0.5" header="0.5" footer="0.5"/>
  <pageSetup orientation="landscape" paperSize="9" fitToHeight="0" fitToWidth="1"/>
  <headerFooter>
    <oddHeader/>
    <oddFooter>&amp;C&amp;"Arial"&amp;8 axcellservice.com · Free template · Book a free 30-minute consultation: axcellservice.com/contact</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1:C31"/>
  <sheetViews>
    <sheetView showGridLines="0" workbookViewId="0">
      <selection activeCell="A1" sqref="A1"/>
    </sheetView>
  </sheetViews>
  <sheetFormatPr baseColWidth="8" defaultRowHeight="15"/>
  <cols>
    <col width="2" customWidth="1" min="1" max="1"/>
    <col width="34" customWidth="1" min="2" max="2"/>
    <col width="100" customWidth="1" min="3" max="3"/>
  </cols>
  <sheetData>
    <row r="1" ht="18" customHeight="1">
      <c r="C1" s="1" t="inlineStr">
        <is>
          <t>Notes &amp; Method</t>
        </is>
      </c>
    </row>
    <row r="2" ht="18" customHeight="1">
      <c r="C2" s="2" t="inlineStr">
        <is>
          <t>Axcell Financial Consulting · What is included and how to use the result</t>
        </is>
      </c>
    </row>
    <row r="3" ht="18" customHeight="1"/>
    <row r="5">
      <c r="B5" s="5" t="inlineStr">
        <is>
          <t>WHY 'FULLY-LOADED' COST</t>
        </is>
      </c>
      <c r="C5" s="5" t="n"/>
    </row>
    <row r="6" ht="45" customHeight="1">
      <c r="B6" s="46" t="inlineStr">
        <is>
          <t>Salary is not the cost</t>
        </is>
      </c>
      <c r="C6" s="47" t="inlineStr">
        <is>
          <t>A finance employee costs more than the salary: employer social insurance, end-of-service accrual, medical cover, bonuses, the desk, the laptop, software licences, training, replacing people who leave, and the time you spend supervising them.</t>
        </is>
      </c>
    </row>
    <row r="7" ht="30" customHeight="1">
      <c r="B7" s="46" t="inlineStr">
        <is>
          <t>Fully-loaded multiple</t>
        </is>
      </c>
      <c r="C7" s="47" t="inlineStr">
        <is>
          <t>The calculator shows how much each 1 of base salary really costs you per year. Use it when you budget any new finance hire.</t>
        </is>
      </c>
    </row>
    <row r="9">
      <c r="B9" s="5" t="inlineStr">
        <is>
          <t>WHAT TO ENTER</t>
        </is>
      </c>
      <c r="C9" s="5" t="n"/>
    </row>
    <row r="10" ht="30" customHeight="1">
      <c r="B10" s="46" t="inlineStr">
        <is>
          <t>Salaries</t>
        </is>
      </c>
      <c r="C10" s="47" t="inlineStr">
        <is>
          <t>Use actual payroll figures. Include fixed monthly allowances (housing, transport). Put annual bonuses or extra salary months in the bonus column.</t>
        </is>
      </c>
    </row>
    <row r="11" ht="45" customHeight="1">
      <c r="B11" s="46" t="inlineStr">
        <is>
          <t>Social insurance</t>
        </is>
      </c>
      <c r="C11" s="47" t="inlineStr">
        <is>
          <t>Enter the employer share that applies to each role. Rates differ by country, by nationality (e.g., national vs expatriate staff) and can change. Confirm the current rate with your social insurance authority or payroll provider.</t>
        </is>
      </c>
    </row>
    <row r="12" ht="30" customHeight="1">
      <c r="B12" s="46" t="inlineStr">
        <is>
          <t>End-of-service</t>
        </is>
      </c>
      <c r="C12" s="47" t="inlineStr">
        <is>
          <t>Enter the annual accrual as a % of pay according to your labour law and contracts. Check the current rules with a qualified adviser.</t>
        </is>
      </c>
    </row>
    <row r="13" ht="30" customHeight="1">
      <c r="B13" s="46" t="inlineStr">
        <is>
          <t>Turnover</t>
        </is>
      </c>
      <c r="C13" s="47" t="inlineStr">
        <is>
          <t>Use your own history: how many finance staff left in the last 2-3 years, divided by average team size. Replacement cost includes recruitment fees, the vacancy gap and the learning period.</t>
        </is>
      </c>
    </row>
    <row r="14" ht="30" customHeight="1">
      <c r="B14" s="46" t="inlineStr">
        <is>
          <t>Owner / manager time</t>
        </is>
      </c>
      <c r="C14" s="47" t="inlineStr">
        <is>
          <t>Be honest. Count the hours you spend checking numbers, chasing reports, fixing errors and answering finance questions. Value the hour at what that time could earn elsewhere in the business.</t>
        </is>
      </c>
    </row>
    <row r="15" ht="30" customHeight="1">
      <c r="B15" s="46" t="inlineStr">
        <is>
          <t>Costs in both options</t>
        </is>
      </c>
      <c r="C15" s="47" t="inlineStr">
        <is>
          <t>Leave out costs that do not change with the decision, such as statutory audit fees, bank charges or tax payments. They do not affect the difference.</t>
        </is>
      </c>
    </row>
    <row r="17">
      <c r="B17" s="5" t="inlineStr">
        <is>
          <t>GETTING A COMPARABLE QUOTE</t>
        </is>
      </c>
      <c r="C17" s="5" t="n"/>
    </row>
    <row r="18" ht="60" customHeight="1">
      <c r="B18" s="46" t="inlineStr">
        <is>
          <t>Share the same scope</t>
        </is>
      </c>
      <c r="C18" s="47" t="inlineStr">
        <is>
          <t>Give every provider the same facts: monthly transactions (sales invoices, purchase invoices, bank lines), number of entities and bank accounts, payroll headcount, tax filings (VAT, zakat / corporate tax, withholding), reporting deadline (e.g., management accounts by working day 10), and any systems you use.</t>
        </is>
      </c>
    </row>
    <row r="19" ht="45" customHeight="1">
      <c r="B19" s="46" t="inlineStr">
        <is>
          <t>Ask what is excluded</t>
        </is>
      </c>
      <c r="C19" s="47" t="inlineStr">
        <is>
          <t>Year-end support, audit liaison, payroll, tax filings, e-invoicing integration, clean-up of past periods and extra volume are often priced separately. Put any extras in Section 3 'Other costs'.</t>
        </is>
      </c>
    </row>
    <row r="20" ht="18" customHeight="1">
      <c r="B20" s="46" t="inlineStr">
        <is>
          <t>Get it in writing</t>
        </is>
      </c>
      <c r="C20" s="47" t="inlineStr">
        <is>
          <t>Use the monthly fee from a written proposal, not a verbal estimate.</t>
        </is>
      </c>
    </row>
    <row r="22">
      <c r="B22" s="5" t="inlineStr">
        <is>
          <t>WHAT THIS CALCULATOR DOES NOT MEASURE</t>
        </is>
      </c>
      <c r="C22" s="5" t="n"/>
    </row>
    <row r="23" ht="30" customHeight="1">
      <c r="B23" s="46" t="inlineStr">
        <is>
          <t>Quality and skills</t>
        </is>
      </c>
      <c r="C23" s="47" t="inlineStr">
        <is>
          <t>Does the team (or provider) have the skills you need now: tax, consolidation, reporting, cash forecasting, systems?</t>
        </is>
      </c>
    </row>
    <row r="24" ht="30" customHeight="1">
      <c r="B24" s="46" t="inlineStr">
        <is>
          <t>Continuity</t>
        </is>
      </c>
      <c r="C24" s="47" t="inlineStr">
        <is>
          <t>What happens when a key person resigns or is on leave? A one- or two-person team is a key-person risk.</t>
        </is>
      </c>
    </row>
    <row r="25" ht="30" customHeight="1">
      <c r="B25" s="46" t="inlineStr">
        <is>
          <t>Control</t>
        </is>
      </c>
      <c r="C25" s="47" t="inlineStr">
        <is>
          <t>Segregation of duties is hard with a very small team. Consider who approves, who records and who pays.</t>
        </is>
      </c>
    </row>
    <row r="26" ht="30" customHeight="1">
      <c r="B26" s="46" t="inlineStr">
        <is>
          <t>Speed and access</t>
        </is>
      </c>
      <c r="C26" s="47" t="inlineStr">
        <is>
          <t>How quickly do you get answers and month-end reports? How close do you need finance to day-to-day operations?</t>
        </is>
      </c>
    </row>
    <row r="27" ht="18" customHeight="1">
      <c r="B27" s="46" t="inlineStr">
        <is>
          <t>Decision</t>
        </is>
      </c>
      <c r="C27" s="47" t="inlineStr">
        <is>
          <t>Use the cost difference as one input. Weigh it with the points above and your growth plans.</t>
        </is>
      </c>
    </row>
    <row r="29" ht="30" customHeight="1">
      <c r="B29" s="15" t="inlineStr">
        <is>
          <t>Sources</t>
        </is>
      </c>
      <c r="C29" s="48" t="inlineStr">
        <is>
          <t>No market salary or fee benchmarks are included. All numbers in the calculator are user inputs; the pre-filled values are illustrative examples only. Prepared 4 November 2026.</t>
        </is>
      </c>
    </row>
    <row r="31">
      <c r="B31" s="13" t="inlineStr">
        <is>
          <t>axcellservice.com · Free template · Book a free 30-minute consultation: axcellservice.com/contact</t>
        </is>
      </c>
    </row>
  </sheetData>
  <printOptions horizontalCentered="1"/>
  <pageMargins left="0.4" right="0.4" top="0.5" bottom="0.5" header="0.5" footer="0.5"/>
  <pageSetup orientation="landscape" paperSize="9" fitToHeight="0" fitToWidth="1"/>
  <headerFooter>
    <oddHeader/>
    <oddFooter>&amp;C&amp;"Arial"&amp;8 axcellservice.com · Free template · Book a free 30-minute consultation: axcellservice.com/contact</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In-House Finance Team: True Cost Calculator</dc:title>
  <dcterms:created xmlns:dcterms="http://purl.org/dc/terms/" xmlns:xsi="http://www.w3.org/2001/XMLSchema-instance" xsi:type="dcterms:W3CDTF">2026-11-05T08:48:24Z</dcterms:created>
  <dcterms:modified xmlns:dcterms="http://purl.org/dc/terms/" xmlns:xsi="http://www.w3.org/2001/XMLSchema-instance" xsi:type="dcterms:W3CDTF">2026-11-05T08:48:24Z</dcterms:modified>
</cp:coreProperties>
</file>